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36" i="1"/>
  <c r="G40"/>
  <c r="E24"/>
  <c r="D36" l="1"/>
  <c r="C36"/>
  <c r="F30" l="1"/>
  <c r="G49"/>
  <c r="E41"/>
  <c r="E49"/>
  <c r="C30" l="1"/>
  <c r="C10"/>
  <c r="G48"/>
  <c r="G47"/>
  <c r="G46"/>
  <c r="G45"/>
  <c r="G44"/>
  <c r="G43"/>
  <c r="C7" l="1"/>
  <c r="C6" s="1"/>
  <c r="C51" s="1"/>
  <c r="G38"/>
  <c r="G42"/>
  <c r="G50"/>
  <c r="G28"/>
  <c r="G27"/>
  <c r="G26"/>
  <c r="G25"/>
  <c r="G23"/>
  <c r="G21"/>
  <c r="G20"/>
  <c r="G19"/>
  <c r="G18"/>
  <c r="G17"/>
  <c r="G16"/>
  <c r="G13"/>
  <c r="G12"/>
  <c r="G11"/>
  <c r="G8"/>
  <c r="G34"/>
  <c r="G33"/>
  <c r="G31"/>
  <c r="G37"/>
  <c r="E13"/>
  <c r="E12"/>
  <c r="E37"/>
  <c r="E35"/>
  <c r="E34"/>
  <c r="E33"/>
  <c r="E31"/>
  <c r="E28"/>
  <c r="E27"/>
  <c r="E26"/>
  <c r="E25"/>
  <c r="E23"/>
  <c r="E21"/>
  <c r="E20"/>
  <c r="E19"/>
  <c r="E18"/>
  <c r="E17"/>
  <c r="E16"/>
  <c r="E8"/>
  <c r="G36" l="1"/>
  <c r="E36"/>
  <c r="D30"/>
  <c r="F10"/>
  <c r="F7" s="1"/>
  <c r="D10"/>
  <c r="F6" l="1"/>
  <c r="G15"/>
  <c r="G30"/>
  <c r="E30"/>
  <c r="E15"/>
  <c r="D7"/>
  <c r="G10"/>
  <c r="E10"/>
  <c r="E7" l="1"/>
  <c r="D6"/>
  <c r="G7"/>
  <c r="G6" l="1"/>
  <c r="E6"/>
</calcChain>
</file>

<file path=xl/sharedStrings.xml><?xml version="1.0" encoding="utf-8"?>
<sst xmlns="http://schemas.openxmlformats.org/spreadsheetml/2006/main" count="96" uniqueCount="95">
  <si>
    <t>Доходы бюджета - Итого</t>
  </si>
  <si>
    <t>000 1 05 01000 00 0000 110</t>
  </si>
  <si>
    <t xml:space="preserve">Налоги на имущество   </t>
  </si>
  <si>
    <t>000 1 06 02000 02 0000 110</t>
  </si>
  <si>
    <t xml:space="preserve">Земельный налог       </t>
  </si>
  <si>
    <t>000 1 07 00000 00 0000 000</t>
  </si>
  <si>
    <t>000 1 09 00000 00 0000 000</t>
  </si>
  <si>
    <t>000 1 12 00000 00 0000 000</t>
  </si>
  <si>
    <t>000 1 14 00000 00 0000 000</t>
  </si>
  <si>
    <t>000 1 15 00000 00 0000 000</t>
  </si>
  <si>
    <t>000 1 16 00000 00 0000 000</t>
  </si>
  <si>
    <t>000 1 17 00000 00 0000 000</t>
  </si>
  <si>
    <t>000 2 02 00000 00 0000 000</t>
  </si>
  <si>
    <t xml:space="preserve">Дотации               </t>
  </si>
  <si>
    <t xml:space="preserve">Субсидии              </t>
  </si>
  <si>
    <t>000 2 07 00000 00 0000 180</t>
  </si>
  <si>
    <t xml:space="preserve">    Наименование     
      показателя      
     </t>
  </si>
  <si>
    <t>Плановые 
назначения 
на текущий год, тыс. руб.</t>
  </si>
  <si>
    <t xml:space="preserve">  Коды бюджетной  классификации доходов и расходов         
    </t>
  </si>
  <si>
    <t xml:space="preserve">Оценка ожидаемого исполнения на текущий год, тыс.руб.  
</t>
  </si>
  <si>
    <t xml:space="preserve">Выполнение плановых назначений,
%     
</t>
  </si>
  <si>
    <t xml:space="preserve">Плановые назначения на    
очередной финансовый год, тыс.руб.  
</t>
  </si>
  <si>
    <t xml:space="preserve">Темп роста плановых назначений очередного финансового
года к оценке
ожидаемого исполнения текущего года, 
%     
</t>
  </si>
  <si>
    <t xml:space="preserve">Налоговые и неналоговые доходы, всего в том числе налоговые и неналоговые доходы по следующим подгруппам: 
</t>
  </si>
  <si>
    <t>Налог на доходы физических лиц</t>
  </si>
  <si>
    <t xml:space="preserve">Налоги на товары (работы, услуги), реализуемые на территории Российской Федерации             
</t>
  </si>
  <si>
    <t>Налоги на совокупный доход</t>
  </si>
  <si>
    <t xml:space="preserve">Налог, взимаемый в связи с применением упрощенной системы налогообложения       
</t>
  </si>
  <si>
    <t xml:space="preserve">Единый налог на вмененный доход для отдельных видов деятельности          
</t>
  </si>
  <si>
    <t xml:space="preserve">Единый сельскохозяйственный налог                 
            </t>
  </si>
  <si>
    <t>Налог на имущество физических лиц</t>
  </si>
  <si>
    <t>Налог на имущество организаций</t>
  </si>
  <si>
    <t>Государственная пошлина</t>
  </si>
  <si>
    <t>Платежи при пользовании природными ресурсами</t>
  </si>
  <si>
    <t>Административные платежи и сборы</t>
  </si>
  <si>
    <t>Штрафы, санкции, возмещение ущерба</t>
  </si>
  <si>
    <t>Прочие неналоговые доходы</t>
  </si>
  <si>
    <t xml:space="preserve">Субвенции      </t>
  </si>
  <si>
    <t>Прочие безвозмездные поступления</t>
  </si>
  <si>
    <t xml:space="preserve">Расходы бюджета - итого </t>
  </si>
  <si>
    <t xml:space="preserve">Налог, взимаемый в связи с применением патентной системы налогообложения       
</t>
  </si>
  <si>
    <t xml:space="preserve">Налоги, сборы и регулярные платежи за пользование природными ресурсами             
</t>
  </si>
  <si>
    <t xml:space="preserve">Задолженность и перерасчеты         по отмененным налогам, сборам и иным обязательным платежам 
</t>
  </si>
  <si>
    <t xml:space="preserve">Доходы от использования имущества, находящегося в государственной и муниципальной собственности         
</t>
  </si>
  <si>
    <t xml:space="preserve">Доходы от оказания платных    услуг и компенсации затрат государства           
</t>
  </si>
  <si>
    <t>Доходы от продажи материальных и нематериальных активов</t>
  </si>
  <si>
    <t xml:space="preserve">Результат исполнения бюджета (дефицит "-", профицит "+")         
</t>
  </si>
  <si>
    <t>182 1 01 02000 01 0000 110</t>
  </si>
  <si>
    <t>100 1 03 00000 00 0000 000</t>
  </si>
  <si>
    <t>182 1 05 00000 00 0000 000</t>
  </si>
  <si>
    <t>182 1 06 00000 00 0000 000</t>
  </si>
  <si>
    <t>182 1 05 02010 02 0000 110</t>
  </si>
  <si>
    <t>182 1 06 01030 10 0000 110</t>
  </si>
  <si>
    <t>182 1 06 06060 13 0000 110</t>
  </si>
  <si>
    <t>Прочие межбюджетные трансферты,передаваемые бюджетам поселений</t>
  </si>
  <si>
    <t>Функционирование высшего должностного лица муниципального образования</t>
  </si>
  <si>
    <t>Функционирование местных адмнистраций</t>
  </si>
  <si>
    <t>Мобилизационная и вневойсковая подготовка</t>
  </si>
  <si>
    <t>Дорожное хозяйство *(дорожные фонды)</t>
  </si>
  <si>
    <t>Благоустройс тво</t>
  </si>
  <si>
    <t>Жилищно-коммунальное  хозяйство</t>
  </si>
  <si>
    <t>Культура ,кинематография</t>
  </si>
  <si>
    <t>Массовый спорт</t>
  </si>
  <si>
    <t>182 1 05 03010 01 0000 110</t>
  </si>
  <si>
    <t>182 1 05 04000 02 0000 110</t>
  </si>
  <si>
    <t xml:space="preserve">Доходы ,получаемые в виде арендной платы за земельные участки  
</t>
  </si>
  <si>
    <t>800 1 11 05013 10 0000 000</t>
  </si>
  <si>
    <t>804 1 08 04020 01 0000 000</t>
  </si>
  <si>
    <t>804 1 11 05035 10 0000 000</t>
  </si>
  <si>
    <t>804 1 13 00000 00 0000 000</t>
  </si>
  <si>
    <t>Водное хозяйство</t>
  </si>
  <si>
    <t>Национальная безопасность и правоохранительная деятельность</t>
  </si>
  <si>
    <t xml:space="preserve">Межбюджетные трансферты от других бюджетов бюджетной системы Российской Федерации             
     </t>
  </si>
  <si>
    <t>804    0111  99000Ш2</t>
  </si>
  <si>
    <t>Другие общегосударственные расходы</t>
  </si>
  <si>
    <t>Пенсии, пособия, выплачиваемые организациями сектора государственного управления</t>
  </si>
  <si>
    <t>Обеспечение проведения выборов и референдумов</t>
  </si>
  <si>
    <t>804 2 02 01001 10 0000 150</t>
  </si>
  <si>
    <t>808 2 02 04999 10 0000 151</t>
  </si>
  <si>
    <t>804 2 02 03015 10 0000 151</t>
  </si>
  <si>
    <t>804 2 02 02999 10 0000 151</t>
  </si>
  <si>
    <t>804 0102  99 0 000 4100</t>
  </si>
  <si>
    <t>804 0104  010А010190</t>
  </si>
  <si>
    <t>804 0107  990000</t>
  </si>
  <si>
    <t>804    0113  0110100190</t>
  </si>
  <si>
    <t>804   0203  99051180</t>
  </si>
  <si>
    <t>804  0309  0110300190</t>
  </si>
  <si>
    <t>804  0406  0110500190</t>
  </si>
  <si>
    <t>804  0409  0110500Д00</t>
  </si>
  <si>
    <t>804  0502  0110200190</t>
  </si>
  <si>
    <t>804  0503  0110100190</t>
  </si>
  <si>
    <t>804  0801  01200</t>
  </si>
  <si>
    <t>804  1001  0120400000</t>
  </si>
  <si>
    <t>804  1102  0120002</t>
  </si>
  <si>
    <t xml:space="preserve">Оценка ожидаемого исполнения бюджета муниципального образования    "Яконурское сельское поселение"
на 2019 год
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</si>
</sst>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51"/>
  <sheetViews>
    <sheetView tabSelected="1" view="pageBreakPreview" zoomScale="90" zoomScaleSheetLayoutView="90" workbookViewId="0">
      <selection activeCell="A7" sqref="A7"/>
    </sheetView>
  </sheetViews>
  <sheetFormatPr defaultRowHeight="15"/>
  <cols>
    <col min="1" max="1" width="34.28515625" customWidth="1"/>
    <col min="2" max="2" width="26.42578125" customWidth="1"/>
    <col min="3" max="3" width="20.140625" customWidth="1"/>
    <col min="4" max="4" width="16.5703125" customWidth="1"/>
    <col min="5" max="5" width="15.85546875" customWidth="1"/>
    <col min="6" max="6" width="13.5703125" customWidth="1"/>
    <col min="7" max="7" width="19.7109375" customWidth="1"/>
  </cols>
  <sheetData>
    <row r="2" spans="1:7">
      <c r="A2" s="12" t="s">
        <v>94</v>
      </c>
      <c r="B2" s="13"/>
      <c r="C2" s="13"/>
      <c r="D2" s="13"/>
      <c r="E2" s="13"/>
      <c r="F2" s="13"/>
      <c r="G2" s="13"/>
    </row>
    <row r="3" spans="1:7">
      <c r="A3" s="13"/>
      <c r="B3" s="13"/>
      <c r="C3" s="13"/>
      <c r="D3" s="13"/>
      <c r="E3" s="13"/>
      <c r="F3" s="13"/>
      <c r="G3" s="13"/>
    </row>
    <row r="4" spans="1:7" ht="44.25" customHeight="1">
      <c r="A4" s="13"/>
      <c r="B4" s="13"/>
      <c r="C4" s="13"/>
      <c r="D4" s="13"/>
      <c r="E4" s="13"/>
      <c r="F4" s="13"/>
      <c r="G4" s="13"/>
    </row>
    <row r="5" spans="1:7" ht="153.75" customHeight="1">
      <c r="A5" s="4" t="s">
        <v>16</v>
      </c>
      <c r="B5" s="5" t="s">
        <v>18</v>
      </c>
      <c r="C5" s="5" t="s">
        <v>17</v>
      </c>
      <c r="D5" s="5" t="s">
        <v>19</v>
      </c>
      <c r="E5" s="5" t="s">
        <v>20</v>
      </c>
      <c r="F5" s="5" t="s">
        <v>21</v>
      </c>
      <c r="G5" s="5" t="s">
        <v>22</v>
      </c>
    </row>
    <row r="6" spans="1:7" ht="26.25" customHeight="1">
      <c r="A6" s="9" t="s">
        <v>0</v>
      </c>
      <c r="B6" s="10"/>
      <c r="C6" s="11">
        <f>C7+C30</f>
        <v>5554.07</v>
      </c>
      <c r="D6" s="11">
        <f>D7+D30</f>
        <v>4762.71</v>
      </c>
      <c r="E6" s="11">
        <f>D6/C6*100</f>
        <v>85.751710007255937</v>
      </c>
      <c r="F6" s="11">
        <f>F7+F30</f>
        <v>3931.3799999999997</v>
      </c>
      <c r="G6" s="11">
        <f t="shared" ref="G6:G28" si="0">F6/D6*100</f>
        <v>82.545021636841199</v>
      </c>
    </row>
    <row r="7" spans="1:7" ht="74.25" customHeight="1">
      <c r="A7" s="2" t="s">
        <v>23</v>
      </c>
      <c r="B7" s="1"/>
      <c r="C7" s="6">
        <f>C8+C9+C10+C15+C20+C22+C24+C29</f>
        <v>1791</v>
      </c>
      <c r="D7" s="6">
        <f>D8+D9+D10+D15+D20+D22+D24+D29</f>
        <v>1320.2</v>
      </c>
      <c r="E7" s="6">
        <f>D7/C7*100</f>
        <v>73.713009491903975</v>
      </c>
      <c r="F7" s="6">
        <f>F8+F10+F15+F20+F22+F24</f>
        <v>1821.06</v>
      </c>
      <c r="G7" s="6">
        <f t="shared" si="0"/>
        <v>137.93819118315406</v>
      </c>
    </row>
    <row r="8" spans="1:7" ht="39" customHeight="1">
      <c r="A8" s="2" t="s">
        <v>24</v>
      </c>
      <c r="B8" s="1" t="s">
        <v>47</v>
      </c>
      <c r="C8" s="6">
        <v>105</v>
      </c>
      <c r="D8" s="6">
        <v>75</v>
      </c>
      <c r="E8" s="6">
        <f t="shared" ref="E8" si="1">D8/C8*100</f>
        <v>71.428571428571431</v>
      </c>
      <c r="F8" s="6">
        <v>100</v>
      </c>
      <c r="G8" s="6">
        <f t="shared" si="0"/>
        <v>133.33333333333331</v>
      </c>
    </row>
    <row r="9" spans="1:7" ht="64.5" customHeight="1">
      <c r="A9" s="2" t="s">
        <v>25</v>
      </c>
      <c r="B9" s="1" t="s">
        <v>48</v>
      </c>
      <c r="C9" s="6">
        <v>0</v>
      </c>
      <c r="D9" s="6">
        <v>0</v>
      </c>
      <c r="E9" s="6">
        <v>0</v>
      </c>
      <c r="F9" s="6">
        <v>0</v>
      </c>
      <c r="G9" s="6">
        <v>0</v>
      </c>
    </row>
    <row r="10" spans="1:7">
      <c r="A10" s="2" t="s">
        <v>26</v>
      </c>
      <c r="B10" s="1" t="s">
        <v>49</v>
      </c>
      <c r="C10" s="6">
        <f>C12+C13</f>
        <v>1084</v>
      </c>
      <c r="D10" s="6">
        <f>D12+D13</f>
        <v>860</v>
      </c>
      <c r="E10" s="6">
        <f>D10/C10*100</f>
        <v>79.335793357933582</v>
      </c>
      <c r="F10" s="6">
        <f>F12+F13</f>
        <v>920</v>
      </c>
      <c r="G10" s="6">
        <f t="shared" si="0"/>
        <v>106.9767441860465</v>
      </c>
    </row>
    <row r="11" spans="1:7" ht="51" hidden="1" customHeight="1">
      <c r="A11" s="2" t="s">
        <v>27</v>
      </c>
      <c r="B11" s="1" t="s">
        <v>1</v>
      </c>
      <c r="C11" s="6"/>
      <c r="D11" s="6"/>
      <c r="E11" s="6"/>
      <c r="F11" s="6"/>
      <c r="G11" s="6" t="e">
        <f t="shared" si="0"/>
        <v>#DIV/0!</v>
      </c>
    </row>
    <row r="12" spans="1:7" ht="46.5" customHeight="1">
      <c r="A12" s="2" t="s">
        <v>28</v>
      </c>
      <c r="B12" s="1" t="s">
        <v>51</v>
      </c>
      <c r="C12" s="6">
        <v>34</v>
      </c>
      <c r="D12" s="6">
        <v>40</v>
      </c>
      <c r="E12" s="6">
        <f>D12/C12*100</f>
        <v>117.64705882352942</v>
      </c>
      <c r="F12" s="6">
        <v>40</v>
      </c>
      <c r="G12" s="6">
        <f t="shared" si="0"/>
        <v>100</v>
      </c>
    </row>
    <row r="13" spans="1:7" ht="34.5" customHeight="1">
      <c r="A13" s="2" t="s">
        <v>29</v>
      </c>
      <c r="B13" s="1" t="s">
        <v>63</v>
      </c>
      <c r="C13" s="6">
        <v>1050</v>
      </c>
      <c r="D13" s="6">
        <v>820</v>
      </c>
      <c r="E13" s="6">
        <f>D13/C13*100</f>
        <v>78.095238095238102</v>
      </c>
      <c r="F13" s="6">
        <v>880</v>
      </c>
      <c r="G13" s="6">
        <f t="shared" si="0"/>
        <v>107.31707317073172</v>
      </c>
    </row>
    <row r="14" spans="1:7" ht="48.75" customHeight="1">
      <c r="A14" s="3" t="s">
        <v>40</v>
      </c>
      <c r="B14" s="1" t="s">
        <v>64</v>
      </c>
      <c r="C14" s="6"/>
      <c r="D14" s="6"/>
      <c r="E14" s="6"/>
      <c r="F14" s="6"/>
      <c r="G14" s="6"/>
    </row>
    <row r="15" spans="1:7">
      <c r="A15" s="3" t="s">
        <v>2</v>
      </c>
      <c r="B15" s="1" t="s">
        <v>50</v>
      </c>
      <c r="C15" s="6">
        <v>570</v>
      </c>
      <c r="D15" s="6">
        <v>370</v>
      </c>
      <c r="E15" s="6">
        <f t="shared" ref="E15:E37" si="2">D15/C15*100</f>
        <v>64.912280701754383</v>
      </c>
      <c r="F15" s="6">
        <v>776.06</v>
      </c>
      <c r="G15" s="6">
        <f t="shared" si="0"/>
        <v>209.74594594594592</v>
      </c>
    </row>
    <row r="16" spans="1:7" ht="30">
      <c r="A16" s="2" t="s">
        <v>30</v>
      </c>
      <c r="B16" s="1" t="s">
        <v>52</v>
      </c>
      <c r="C16" s="6">
        <v>162</v>
      </c>
      <c r="D16" s="6">
        <v>122</v>
      </c>
      <c r="E16" s="6">
        <f t="shared" si="2"/>
        <v>75.308641975308646</v>
      </c>
      <c r="F16" s="6">
        <v>292</v>
      </c>
      <c r="G16" s="6">
        <f t="shared" si="0"/>
        <v>239.34426229508196</v>
      </c>
    </row>
    <row r="17" spans="1:7" hidden="1">
      <c r="A17" s="2" t="s">
        <v>31</v>
      </c>
      <c r="B17" s="1" t="s">
        <v>3</v>
      </c>
      <c r="C17" s="6"/>
      <c r="D17" s="6"/>
      <c r="E17" s="6" t="e">
        <f t="shared" si="2"/>
        <v>#DIV/0!</v>
      </c>
      <c r="F17" s="6"/>
      <c r="G17" s="6" t="e">
        <f t="shared" si="0"/>
        <v>#DIV/0!</v>
      </c>
    </row>
    <row r="18" spans="1:7">
      <c r="A18" s="2" t="s">
        <v>4</v>
      </c>
      <c r="B18" s="1" t="s">
        <v>53</v>
      </c>
      <c r="C18" s="6">
        <v>408</v>
      </c>
      <c r="D18" s="6">
        <v>300</v>
      </c>
      <c r="E18" s="6">
        <f t="shared" si="2"/>
        <v>73.529411764705884</v>
      </c>
      <c r="F18" s="6">
        <v>484.06</v>
      </c>
      <c r="G18" s="6">
        <f t="shared" si="0"/>
        <v>161.35333333333332</v>
      </c>
    </row>
    <row r="19" spans="1:7" ht="49.5" hidden="1" customHeight="1">
      <c r="A19" s="3" t="s">
        <v>41</v>
      </c>
      <c r="B19" s="1" t="s">
        <v>5</v>
      </c>
      <c r="C19" s="6"/>
      <c r="D19" s="6"/>
      <c r="E19" s="6" t="e">
        <f t="shared" si="2"/>
        <v>#DIV/0!</v>
      </c>
      <c r="F19" s="6"/>
      <c r="G19" s="6" t="e">
        <f t="shared" si="0"/>
        <v>#DIV/0!</v>
      </c>
    </row>
    <row r="20" spans="1:7" ht="14.25" customHeight="1">
      <c r="A20" s="2" t="s">
        <v>32</v>
      </c>
      <c r="B20" s="1" t="s">
        <v>67</v>
      </c>
      <c r="C20" s="6">
        <v>30</v>
      </c>
      <c r="D20" s="6">
        <v>15</v>
      </c>
      <c r="E20" s="6">
        <f t="shared" si="2"/>
        <v>50</v>
      </c>
      <c r="F20" s="6">
        <v>25</v>
      </c>
      <c r="G20" s="6">
        <f t="shared" si="0"/>
        <v>166.66666666666669</v>
      </c>
    </row>
    <row r="21" spans="1:7" ht="62.25" hidden="1" customHeight="1">
      <c r="A21" s="3" t="s">
        <v>42</v>
      </c>
      <c r="B21" s="1" t="s">
        <v>6</v>
      </c>
      <c r="C21" s="6"/>
      <c r="D21" s="6"/>
      <c r="E21" s="6" t="e">
        <f t="shared" si="2"/>
        <v>#DIV/0!</v>
      </c>
      <c r="F21" s="6"/>
      <c r="G21" s="6" t="e">
        <f t="shared" si="0"/>
        <v>#DIV/0!</v>
      </c>
    </row>
    <row r="22" spans="1:7" ht="61.5" customHeight="1">
      <c r="A22" s="3" t="s">
        <v>43</v>
      </c>
      <c r="B22" s="1" t="s">
        <v>68</v>
      </c>
      <c r="C22" s="6">
        <v>0</v>
      </c>
      <c r="D22" s="6">
        <v>0</v>
      </c>
      <c r="E22" s="6">
        <v>0</v>
      </c>
      <c r="F22" s="6"/>
      <c r="G22" s="6">
        <v>0</v>
      </c>
    </row>
    <row r="23" spans="1:7" ht="0.75" customHeight="1">
      <c r="A23" s="3" t="s">
        <v>33</v>
      </c>
      <c r="B23" s="1" t="s">
        <v>7</v>
      </c>
      <c r="C23" s="6">
        <v>0</v>
      </c>
      <c r="D23" s="6">
        <v>0.2</v>
      </c>
      <c r="E23" s="6" t="e">
        <f t="shared" si="2"/>
        <v>#DIV/0!</v>
      </c>
      <c r="F23" s="6">
        <v>0</v>
      </c>
      <c r="G23" s="6">
        <f t="shared" si="0"/>
        <v>0</v>
      </c>
    </row>
    <row r="24" spans="1:7" ht="49.5" customHeight="1">
      <c r="A24" s="3" t="s">
        <v>44</v>
      </c>
      <c r="B24" s="1" t="s">
        <v>69</v>
      </c>
      <c r="C24" s="6">
        <v>2</v>
      </c>
      <c r="D24" s="6">
        <v>0.2</v>
      </c>
      <c r="E24" s="6">
        <f>D24/C24*100</f>
        <v>10</v>
      </c>
      <c r="F24" s="6">
        <v>0</v>
      </c>
      <c r="G24" s="6"/>
    </row>
    <row r="25" spans="1:7" ht="30" hidden="1">
      <c r="A25" s="3" t="s">
        <v>45</v>
      </c>
      <c r="B25" s="1" t="s">
        <v>8</v>
      </c>
      <c r="C25" s="6"/>
      <c r="D25" s="6"/>
      <c r="E25" s="6" t="e">
        <f t="shared" si="2"/>
        <v>#DIV/0!</v>
      </c>
      <c r="F25" s="6"/>
      <c r="G25" s="6" t="e">
        <f t="shared" si="0"/>
        <v>#DIV/0!</v>
      </c>
    </row>
    <row r="26" spans="1:7" ht="30" hidden="1">
      <c r="A26" s="2" t="s">
        <v>34</v>
      </c>
      <c r="B26" s="1" t="s">
        <v>9</v>
      </c>
      <c r="C26" s="6"/>
      <c r="D26" s="6"/>
      <c r="E26" s="6" t="e">
        <f t="shared" si="2"/>
        <v>#DIV/0!</v>
      </c>
      <c r="F26" s="6"/>
      <c r="G26" s="6" t="e">
        <f t="shared" si="0"/>
        <v>#DIV/0!</v>
      </c>
    </row>
    <row r="27" spans="1:7" ht="0.75" customHeight="1">
      <c r="A27" s="2" t="s">
        <v>35</v>
      </c>
      <c r="B27" s="1" t="s">
        <v>10</v>
      </c>
      <c r="C27" s="6">
        <v>0</v>
      </c>
      <c r="D27" s="6"/>
      <c r="E27" s="6" t="e">
        <f t="shared" si="2"/>
        <v>#DIV/0!</v>
      </c>
      <c r="F27" s="6">
        <v>0</v>
      </c>
      <c r="G27" s="6" t="e">
        <f t="shared" si="0"/>
        <v>#DIV/0!</v>
      </c>
    </row>
    <row r="28" spans="1:7" ht="0.75" customHeight="1">
      <c r="A28" s="2" t="s">
        <v>36</v>
      </c>
      <c r="B28" s="1" t="s">
        <v>11</v>
      </c>
      <c r="C28" s="6"/>
      <c r="D28" s="6"/>
      <c r="E28" s="6" t="e">
        <f t="shared" si="2"/>
        <v>#DIV/0!</v>
      </c>
      <c r="F28" s="6"/>
      <c r="G28" s="6" t="e">
        <f t="shared" si="0"/>
        <v>#DIV/0!</v>
      </c>
    </row>
    <row r="29" spans="1:7" ht="47.25" customHeight="1">
      <c r="A29" s="3" t="s">
        <v>65</v>
      </c>
      <c r="B29" s="1" t="s">
        <v>66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</row>
    <row r="30" spans="1:7" ht="66" customHeight="1">
      <c r="A30" s="3" t="s">
        <v>72</v>
      </c>
      <c r="B30" s="1" t="s">
        <v>12</v>
      </c>
      <c r="C30" s="6">
        <f>C31+C32+C33+C34</f>
        <v>3763.07</v>
      </c>
      <c r="D30" s="6">
        <f>D31+D32+D33+D34</f>
        <v>3442.51</v>
      </c>
      <c r="E30" s="6">
        <f t="shared" si="2"/>
        <v>91.481423412267119</v>
      </c>
      <c r="F30" s="6">
        <f>F31+F32+F33+F34</f>
        <v>2110.3199999999997</v>
      </c>
      <c r="G30" s="6">
        <f>F30/D30*100</f>
        <v>61.301782710870832</v>
      </c>
    </row>
    <row r="31" spans="1:7" ht="27.75" customHeight="1">
      <c r="A31" s="2" t="s">
        <v>13</v>
      </c>
      <c r="B31" s="1" t="s">
        <v>77</v>
      </c>
      <c r="C31" s="6">
        <v>1359.22</v>
      </c>
      <c r="D31" s="6">
        <v>1059.94</v>
      </c>
      <c r="E31" s="6">
        <f t="shared" si="2"/>
        <v>77.981489383617074</v>
      </c>
      <c r="F31" s="6">
        <v>1337.35</v>
      </c>
      <c r="G31" s="6">
        <f>F31/D31*100</f>
        <v>126.17223616431117</v>
      </c>
    </row>
    <row r="32" spans="1:7" ht="32.25" customHeight="1">
      <c r="A32" s="2" t="s">
        <v>14</v>
      </c>
      <c r="B32" s="1" t="s">
        <v>80</v>
      </c>
      <c r="C32" s="6">
        <v>191.46</v>
      </c>
      <c r="D32" s="6">
        <v>191.46</v>
      </c>
      <c r="E32" s="6">
        <v>0</v>
      </c>
      <c r="F32" s="6">
        <v>0</v>
      </c>
      <c r="G32" s="6">
        <v>0</v>
      </c>
    </row>
    <row r="33" spans="1:7" ht="33" customHeight="1">
      <c r="A33" s="2" t="s">
        <v>37</v>
      </c>
      <c r="B33" s="1" t="s">
        <v>79</v>
      </c>
      <c r="C33" s="6">
        <v>122.7</v>
      </c>
      <c r="D33" s="6">
        <v>101.41</v>
      </c>
      <c r="E33" s="6">
        <f t="shared" si="2"/>
        <v>82.648736756316211</v>
      </c>
      <c r="F33" s="6">
        <v>133.5</v>
      </c>
      <c r="G33" s="6">
        <f>F33/D33*100</f>
        <v>131.64382210827335</v>
      </c>
    </row>
    <row r="34" spans="1:7" ht="64.5" customHeight="1">
      <c r="A34" s="3" t="s">
        <v>54</v>
      </c>
      <c r="B34" s="1" t="s">
        <v>78</v>
      </c>
      <c r="C34" s="6">
        <v>2089.69</v>
      </c>
      <c r="D34" s="6">
        <v>2089.6999999999998</v>
      </c>
      <c r="E34" s="6">
        <f t="shared" si="2"/>
        <v>100.0004785398791</v>
      </c>
      <c r="F34" s="6">
        <v>639.47</v>
      </c>
      <c r="G34" s="6">
        <f>F34/D34*100</f>
        <v>30.601043211944301</v>
      </c>
    </row>
    <row r="35" spans="1:7" ht="30" hidden="1">
      <c r="A35" s="2" t="s">
        <v>38</v>
      </c>
      <c r="B35" s="1" t="s">
        <v>15</v>
      </c>
      <c r="C35" s="6"/>
      <c r="D35" s="6"/>
      <c r="E35" s="6" t="e">
        <f t="shared" si="2"/>
        <v>#DIV/0!</v>
      </c>
      <c r="F35" s="6"/>
      <c r="G35" s="6"/>
    </row>
    <row r="36" spans="1:7" ht="24.75" customHeight="1">
      <c r="A36" s="9" t="s">
        <v>39</v>
      </c>
      <c r="B36" s="10"/>
      <c r="C36" s="11">
        <f>C37+C38+C40+C42+C45+C46+C47+C48+C50+C43+C44+C41+C49+C39</f>
        <v>5818.65</v>
      </c>
      <c r="D36" s="11">
        <f>D37+D38+D40+D42+D45+D46+D47+D48+D50+D43+D44+D49+D41+D39</f>
        <v>5103.9900000000007</v>
      </c>
      <c r="E36" s="11">
        <f t="shared" si="2"/>
        <v>87.717769585728661</v>
      </c>
      <c r="F36" s="11">
        <f>F37+F38+F40+F42+F45+F46+F47+F48+F50+F43+F44+F49</f>
        <v>3931.38</v>
      </c>
      <c r="G36" s="11">
        <f>F36/D36*100</f>
        <v>77.025621131702835</v>
      </c>
    </row>
    <row r="37" spans="1:7" ht="40.5" customHeight="1">
      <c r="A37" s="7" t="s">
        <v>55</v>
      </c>
      <c r="B37" s="8" t="s">
        <v>81</v>
      </c>
      <c r="C37" s="6">
        <v>494.92</v>
      </c>
      <c r="D37" s="6">
        <v>495.49</v>
      </c>
      <c r="E37" s="6">
        <f t="shared" si="2"/>
        <v>100.11517012850561</v>
      </c>
      <c r="F37" s="6">
        <v>497.06</v>
      </c>
      <c r="G37" s="6">
        <f>F37/D37*100</f>
        <v>100.31685805969848</v>
      </c>
    </row>
    <row r="38" spans="1:7">
      <c r="A38" s="7" t="s">
        <v>56</v>
      </c>
      <c r="B38" s="8" t="s">
        <v>82</v>
      </c>
      <c r="C38" s="6">
        <v>1691.79</v>
      </c>
      <c r="D38" s="6">
        <v>1534.67</v>
      </c>
      <c r="E38" s="6">
        <v>100</v>
      </c>
      <c r="F38" s="6">
        <v>1619.8</v>
      </c>
      <c r="G38" s="6">
        <f>F38/D38*100</f>
        <v>105.5471208794073</v>
      </c>
    </row>
    <row r="39" spans="1:7" ht="24">
      <c r="A39" s="7" t="s">
        <v>76</v>
      </c>
      <c r="B39" s="8" t="s">
        <v>83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</row>
    <row r="40" spans="1:7">
      <c r="A40" s="7" t="s">
        <v>56</v>
      </c>
      <c r="B40" s="8" t="s">
        <v>73</v>
      </c>
      <c r="C40" s="6">
        <v>3.7</v>
      </c>
      <c r="D40" s="6">
        <v>3.7</v>
      </c>
      <c r="E40" s="6">
        <v>100</v>
      </c>
      <c r="F40" s="6">
        <v>3.7</v>
      </c>
      <c r="G40" s="6">
        <f>F40/D40*100</f>
        <v>100</v>
      </c>
    </row>
    <row r="41" spans="1:7" ht="33" customHeight="1">
      <c r="A41" s="7" t="s">
        <v>74</v>
      </c>
      <c r="B41" s="8" t="s">
        <v>84</v>
      </c>
      <c r="C41" s="6">
        <v>99.9</v>
      </c>
      <c r="D41" s="6">
        <v>67.8</v>
      </c>
      <c r="E41" s="6">
        <f>D41/C41*100</f>
        <v>67.867867867867858</v>
      </c>
      <c r="F41" s="6">
        <v>0</v>
      </c>
      <c r="G41" s="6">
        <v>0</v>
      </c>
    </row>
    <row r="42" spans="1:7" ht="24">
      <c r="A42" s="7" t="s">
        <v>57</v>
      </c>
      <c r="B42" s="8" t="s">
        <v>85</v>
      </c>
      <c r="C42" s="6">
        <v>122.7</v>
      </c>
      <c r="D42" s="6">
        <v>106.6</v>
      </c>
      <c r="E42" s="6">
        <v>100</v>
      </c>
      <c r="F42" s="6">
        <v>133.5</v>
      </c>
      <c r="G42" s="6">
        <f>F42/D42*100</f>
        <v>125.234521575985</v>
      </c>
    </row>
    <row r="43" spans="1:7" ht="24" customHeight="1">
      <c r="A43" s="7" t="s">
        <v>71</v>
      </c>
      <c r="B43" s="8" t="s">
        <v>86</v>
      </c>
      <c r="C43" s="6">
        <v>2.91</v>
      </c>
      <c r="D43" s="6">
        <v>20</v>
      </c>
      <c r="E43" s="6">
        <v>100</v>
      </c>
      <c r="F43" s="6">
        <v>2</v>
      </c>
      <c r="G43" s="6">
        <f t="shared" ref="G43:G49" si="3">F43/D43*100</f>
        <v>10</v>
      </c>
    </row>
    <row r="44" spans="1:7" ht="22.5" customHeight="1">
      <c r="A44" s="7" t="s">
        <v>70</v>
      </c>
      <c r="B44" s="8" t="s">
        <v>87</v>
      </c>
      <c r="C44" s="6">
        <v>0</v>
      </c>
      <c r="D44" s="6">
        <v>0</v>
      </c>
      <c r="E44" s="6">
        <v>100</v>
      </c>
      <c r="F44" s="6">
        <v>2</v>
      </c>
      <c r="G44" s="6" t="e">
        <f t="shared" si="3"/>
        <v>#DIV/0!</v>
      </c>
    </row>
    <row r="45" spans="1:7">
      <c r="A45" s="7" t="s">
        <v>58</v>
      </c>
      <c r="B45" s="8" t="s">
        <v>88</v>
      </c>
      <c r="C45" s="6">
        <v>1359.67</v>
      </c>
      <c r="D45" s="6">
        <v>926.48</v>
      </c>
      <c r="E45" s="6">
        <v>100</v>
      </c>
      <c r="F45" s="6">
        <v>0</v>
      </c>
      <c r="G45" s="6">
        <f t="shared" si="3"/>
        <v>0</v>
      </c>
    </row>
    <row r="46" spans="1:7">
      <c r="A46" s="7" t="s">
        <v>60</v>
      </c>
      <c r="B46" s="8" t="s">
        <v>89</v>
      </c>
      <c r="C46" s="6">
        <v>30</v>
      </c>
      <c r="D46" s="6">
        <v>30</v>
      </c>
      <c r="E46" s="6">
        <v>100</v>
      </c>
      <c r="F46" s="6">
        <v>15</v>
      </c>
      <c r="G46" s="6">
        <f t="shared" si="3"/>
        <v>50</v>
      </c>
    </row>
    <row r="47" spans="1:7">
      <c r="A47" s="7" t="s">
        <v>59</v>
      </c>
      <c r="B47" s="8" t="s">
        <v>90</v>
      </c>
      <c r="C47" s="6">
        <v>434</v>
      </c>
      <c r="D47" s="6">
        <v>380.57</v>
      </c>
      <c r="E47" s="6">
        <v>100</v>
      </c>
      <c r="F47" s="6">
        <v>6.5</v>
      </c>
      <c r="G47" s="6">
        <f t="shared" si="3"/>
        <v>1.7079643692356201</v>
      </c>
    </row>
    <row r="48" spans="1:7">
      <c r="A48" s="7" t="s">
        <v>61</v>
      </c>
      <c r="B48" s="8" t="s">
        <v>91</v>
      </c>
      <c r="C48" s="6">
        <v>513.05999999999995</v>
      </c>
      <c r="D48" s="6">
        <v>513.05999999999995</v>
      </c>
      <c r="E48" s="6">
        <v>100</v>
      </c>
      <c r="F48" s="6">
        <v>463.66</v>
      </c>
      <c r="G48" s="6">
        <f t="shared" si="3"/>
        <v>90.371496511129308</v>
      </c>
    </row>
    <row r="49" spans="1:7" ht="36">
      <c r="A49" s="7" t="s">
        <v>75</v>
      </c>
      <c r="B49" s="8" t="s">
        <v>92</v>
      </c>
      <c r="C49" s="6">
        <v>36</v>
      </c>
      <c r="D49" s="6">
        <v>18</v>
      </c>
      <c r="E49" s="6">
        <f>D49/C49*100</f>
        <v>50</v>
      </c>
      <c r="F49" s="6">
        <v>36</v>
      </c>
      <c r="G49" s="6">
        <f t="shared" si="3"/>
        <v>200</v>
      </c>
    </row>
    <row r="50" spans="1:7">
      <c r="A50" s="3" t="s">
        <v>62</v>
      </c>
      <c r="B50" s="8" t="s">
        <v>93</v>
      </c>
      <c r="C50" s="6">
        <v>1030</v>
      </c>
      <c r="D50" s="6">
        <v>1007.62</v>
      </c>
      <c r="E50" s="6">
        <v>100</v>
      </c>
      <c r="F50" s="6">
        <v>1152.1600000000001</v>
      </c>
      <c r="G50" s="6">
        <f>F50/D50*100</f>
        <v>114.34469343601756</v>
      </c>
    </row>
    <row r="51" spans="1:7" ht="45">
      <c r="A51" s="3" t="s">
        <v>46</v>
      </c>
      <c r="B51" s="1"/>
      <c r="C51" s="6">
        <f>C6-C36</f>
        <v>-264.57999999999993</v>
      </c>
      <c r="D51" s="6"/>
      <c r="E51" s="6"/>
      <c r="F51" s="6"/>
      <c r="G51" s="6"/>
    </row>
  </sheetData>
  <mergeCells count="1">
    <mergeCell ref="A2:G4"/>
  </mergeCells>
  <phoneticPr fontId="0" type="noConversion"/>
  <pageMargins left="0.70866141732283472" right="0.70866141732283472" top="0.74803149606299213" bottom="0" header="0.31496062992125984" footer="0.31496062992125984"/>
  <pageSetup paperSize="9" scale="57" fitToHeight="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2019-11-13T12:55:31Z</dcterms:modified>
</cp:coreProperties>
</file>